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80" activeTab="3"/>
  </bookViews>
  <sheets>
    <sheet name="Sheet1" sheetId="1" r:id="rId1"/>
    <sheet name="Sheet2" sheetId="2" r:id="rId2"/>
    <sheet name="Sheet3" sheetId="5" r:id="rId3"/>
    <sheet name="Sheet4" sheetId="4" r:id="rId4"/>
  </sheets>
  <calcPr calcId="125725"/>
</workbook>
</file>

<file path=xl/calcChain.xml><?xml version="1.0" encoding="utf-8"?>
<calcChain xmlns="http://schemas.openxmlformats.org/spreadsheetml/2006/main">
  <c r="D13" i="5"/>
  <c r="D12"/>
  <c r="D11"/>
  <c r="D10"/>
  <c r="B9"/>
  <c r="B14" s="1"/>
  <c r="B7"/>
  <c r="D6"/>
  <c r="D5"/>
  <c r="D4"/>
  <c r="D3"/>
  <c r="D13" i="4"/>
  <c r="D12"/>
  <c r="D11"/>
  <c r="D10"/>
  <c r="B9"/>
  <c r="B14" s="1"/>
  <c r="B7"/>
  <c r="D6"/>
  <c r="D5"/>
  <c r="D4"/>
  <c r="D3"/>
  <c r="D13" i="2"/>
  <c r="D12"/>
  <c r="D11"/>
  <c r="D10"/>
  <c r="B9"/>
  <c r="B14" s="1"/>
  <c r="B7"/>
  <c r="D6"/>
  <c r="D5"/>
  <c r="D4"/>
  <c r="D3"/>
  <c r="D5" i="1"/>
  <c r="D4"/>
  <c r="D3"/>
  <c r="D12"/>
  <c r="D10"/>
  <c r="D9"/>
  <c r="B6"/>
  <c r="B8"/>
  <c r="B13" s="1"/>
  <c r="D11"/>
  <c r="D7" i="5" l="1"/>
  <c r="F7" s="1"/>
  <c r="D9"/>
  <c r="D14" s="1"/>
  <c r="F14" s="1"/>
  <c r="H14" s="1"/>
  <c r="D7" i="4"/>
  <c r="F7" s="1"/>
  <c r="D9"/>
  <c r="D14" s="1"/>
  <c r="F14" s="1"/>
  <c r="H14" s="1"/>
  <c r="D9" i="2"/>
  <c r="D14" s="1"/>
  <c r="F14" s="1"/>
  <c r="H14" s="1"/>
  <c r="D7"/>
  <c r="F7" s="1"/>
  <c r="D8" i="1"/>
  <c r="D13" s="1"/>
  <c r="F13" s="1"/>
  <c r="H13" s="1"/>
  <c r="D6"/>
  <c r="F6" s="1"/>
</calcChain>
</file>

<file path=xl/sharedStrings.xml><?xml version="1.0" encoding="utf-8"?>
<sst xmlns="http://schemas.openxmlformats.org/spreadsheetml/2006/main" count="95" uniqueCount="30">
  <si>
    <t>Basic Empty Weight</t>
  </si>
  <si>
    <t>Front Pilot</t>
  </si>
  <si>
    <t>Rear Pilot</t>
  </si>
  <si>
    <t>Arm</t>
  </si>
  <si>
    <t>Moment</t>
  </si>
  <si>
    <t>Weight</t>
  </si>
  <si>
    <t>Internal Fuel *6.7</t>
  </si>
  <si>
    <t>Mains</t>
  </si>
  <si>
    <t>Nose</t>
  </si>
  <si>
    <t>TEMAC</t>
  </si>
  <si>
    <t>Fwd CG Limit</t>
  </si>
  <si>
    <t>LEMAC</t>
  </si>
  <si>
    <t>Aft CG Limit</t>
  </si>
  <si>
    <t>MAC</t>
  </si>
  <si>
    <t>%MAC*MAC = CG in Inches aft LEMAC</t>
  </si>
  <si>
    <t>CG Aft of Datum - LEMAC = CG Aft of LEMAC</t>
  </si>
  <si>
    <t>CG Aft of LEMAC/MAC * 100 = %MAC</t>
  </si>
  <si>
    <t>CG aft of Datum</t>
  </si>
  <si>
    <t>%MAC</t>
  </si>
  <si>
    <t>(Ballast)</t>
  </si>
  <si>
    <t>Internal Fuel *6.51</t>
  </si>
  <si>
    <t>Aux Fuel *6.51</t>
  </si>
  <si>
    <t>N8164C - Weske</t>
  </si>
  <si>
    <t>N8164C - Cannovo</t>
  </si>
  <si>
    <t>(Int Fuel 264gal*6.7)</t>
  </si>
  <si>
    <t>Aux Fuel 79gal *6.7</t>
  </si>
  <si>
    <t>N8164C - Socolof</t>
  </si>
  <si>
    <t>Ballast</t>
  </si>
  <si>
    <t>Main Fuel 264gal*6.7</t>
  </si>
  <si>
    <t>Main Fuel *6.7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</si>
</sst>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1" fillId="0" borderId="0" xfId="0" applyFont="1"/>
    <xf numFmtId="10" fontId="0" fillId="0" borderId="0" xfId="0" applyNumberFormat="1"/>
    <xf numFmtId="0" fontId="0" fillId="0" borderId="1" xfId="0" applyBorder="1"/>
    <xf numFmtId="2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workbookViewId="0">
      <selection activeCell="D26" sqref="D26"/>
    </sheetView>
  </sheetViews>
  <sheetFormatPr defaultRowHeight="15"/>
  <cols>
    <col min="1" max="1" width="18.7109375" customWidth="1"/>
    <col min="2" max="3" width="11.7109375" style="1" customWidth="1"/>
    <col min="4" max="4" width="11.7109375" style="3" customWidth="1"/>
    <col min="5" max="5" width="9.140625" customWidth="1"/>
    <col min="6" max="6" width="11.7109375" style="11" customWidth="1"/>
    <col min="7" max="7" width="9.140625" customWidth="1"/>
    <col min="8" max="8" width="9.140625" style="11"/>
    <col min="12" max="12" width="12.42578125" customWidth="1"/>
  </cols>
  <sheetData>
    <row r="1" spans="1:13">
      <c r="A1" s="8" t="s">
        <v>22</v>
      </c>
      <c r="E1" s="5"/>
      <c r="F1" s="5" t="s">
        <v>17</v>
      </c>
      <c r="G1" s="8"/>
      <c r="H1" s="5" t="s">
        <v>18</v>
      </c>
    </row>
    <row r="2" spans="1:13">
      <c r="B2" s="6" t="s">
        <v>5</v>
      </c>
      <c r="C2" s="6" t="s">
        <v>3</v>
      </c>
      <c r="D2" s="7" t="s">
        <v>4</v>
      </c>
      <c r="I2" s="8" t="s">
        <v>9</v>
      </c>
      <c r="J2">
        <v>254.16</v>
      </c>
      <c r="L2" t="s">
        <v>10</v>
      </c>
      <c r="M2" s="9">
        <v>0.20499999999999999</v>
      </c>
    </row>
    <row r="3" spans="1:13">
      <c r="A3" t="s">
        <v>7</v>
      </c>
      <c r="B3" s="1">
        <v>4850</v>
      </c>
      <c r="C3" s="1">
        <v>206</v>
      </c>
      <c r="D3" s="3">
        <f>PRODUCT(B3*C3)</f>
        <v>999100</v>
      </c>
      <c r="I3" s="8" t="s">
        <v>11</v>
      </c>
      <c r="J3" s="10">
        <v>173.85</v>
      </c>
      <c r="L3" t="s">
        <v>12</v>
      </c>
      <c r="M3" s="9">
        <v>0.255</v>
      </c>
    </row>
    <row r="4" spans="1:13">
      <c r="A4" t="s">
        <v>8</v>
      </c>
      <c r="B4" s="1">
        <v>240</v>
      </c>
      <c r="C4" s="1">
        <v>85</v>
      </c>
      <c r="D4" s="3">
        <f>PRODUCT(B4*C4)</f>
        <v>20400</v>
      </c>
      <c r="I4" s="8" t="s">
        <v>13</v>
      </c>
      <c r="J4">
        <v>80.31</v>
      </c>
    </row>
    <row r="5" spans="1:13">
      <c r="A5" t="s">
        <v>27</v>
      </c>
      <c r="B5" s="2">
        <v>103</v>
      </c>
      <c r="C5" s="1">
        <v>9</v>
      </c>
      <c r="D5" s="4">
        <f>PRODUCT(B5*C5)</f>
        <v>927</v>
      </c>
    </row>
    <row r="6" spans="1:13">
      <c r="A6" t="s">
        <v>0</v>
      </c>
      <c r="B6" s="1">
        <f>SUM(B3:B5)</f>
        <v>5193</v>
      </c>
      <c r="D6" s="3">
        <f>SUM(D3:D5)</f>
        <v>1020427</v>
      </c>
      <c r="F6" s="11">
        <f>PRODUCT(D6/B6)</f>
        <v>196.50048141729252</v>
      </c>
      <c r="I6" t="s">
        <v>14</v>
      </c>
    </row>
    <row r="8" spans="1:13">
      <c r="A8" t="s">
        <v>0</v>
      </c>
      <c r="B8" s="1">
        <f>SUM(B3:B5)</f>
        <v>5193</v>
      </c>
      <c r="D8" s="3">
        <f>SUM(D3:D5)</f>
        <v>1020427</v>
      </c>
      <c r="I8" t="s">
        <v>15</v>
      </c>
    </row>
    <row r="9" spans="1:13">
      <c r="A9" t="s">
        <v>1</v>
      </c>
      <c r="B9" s="1">
        <v>180</v>
      </c>
      <c r="C9" s="1">
        <v>82</v>
      </c>
      <c r="D9" s="3">
        <f>PRODUCT(B9*C9)</f>
        <v>14760</v>
      </c>
    </row>
    <row r="10" spans="1:13">
      <c r="A10" t="s">
        <v>2</v>
      </c>
      <c r="B10" s="1">
        <v>180</v>
      </c>
      <c r="C10" s="1">
        <v>140</v>
      </c>
      <c r="D10" s="3">
        <f>PRODUCT(B10*C10)</f>
        <v>25200</v>
      </c>
      <c r="I10" t="s">
        <v>16</v>
      </c>
    </row>
    <row r="11" spans="1:13">
      <c r="A11" t="s">
        <v>20</v>
      </c>
      <c r="B11" s="1">
        <v>1769</v>
      </c>
      <c r="C11" s="1">
        <v>202</v>
      </c>
      <c r="D11" s="3">
        <f>PRODUCT(B11*C11)</f>
        <v>357338</v>
      </c>
    </row>
    <row r="12" spans="1:13">
      <c r="A12" t="s">
        <v>21</v>
      </c>
      <c r="B12" s="2">
        <v>0</v>
      </c>
      <c r="C12" s="1">
        <v>197</v>
      </c>
      <c r="D12" s="4">
        <f>PRODUCT(B12*C12)</f>
        <v>0</v>
      </c>
    </row>
    <row r="13" spans="1:13">
      <c r="B13" s="1">
        <f>SUM(B8:B12)</f>
        <v>7322</v>
      </c>
      <c r="D13" s="3">
        <f>SUM(D8:D12)</f>
        <v>1417725</v>
      </c>
      <c r="F13" s="11">
        <f>PRODUCT(D13/B13)</f>
        <v>193.62537558044249</v>
      </c>
      <c r="H13" s="11">
        <f>PRODUCT((F13-J3)/80.31*100)</f>
        <v>24.623802241865896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C23" sqref="C23"/>
    </sheetView>
  </sheetViews>
  <sheetFormatPr defaultRowHeight="15"/>
  <cols>
    <col min="1" max="1" width="18.7109375" customWidth="1"/>
    <col min="2" max="3" width="11.7109375" style="1" customWidth="1"/>
    <col min="4" max="4" width="11.7109375" style="3" customWidth="1"/>
    <col min="5" max="5" width="9.140625" customWidth="1"/>
    <col min="6" max="6" width="11.7109375" style="11" customWidth="1"/>
    <col min="7" max="7" width="9.140625" customWidth="1"/>
    <col min="8" max="8" width="9.140625" style="11"/>
    <col min="12" max="12" width="12.42578125" customWidth="1"/>
  </cols>
  <sheetData>
    <row r="1" spans="1:13">
      <c r="A1" s="8" t="s">
        <v>23</v>
      </c>
      <c r="E1" s="5"/>
      <c r="F1" s="5" t="s">
        <v>17</v>
      </c>
      <c r="G1" s="8"/>
      <c r="H1" s="5" t="s">
        <v>18</v>
      </c>
    </row>
    <row r="2" spans="1:13">
      <c r="B2" s="6" t="s">
        <v>5</v>
      </c>
      <c r="C2" s="6" t="s">
        <v>3</v>
      </c>
      <c r="D2" s="7" t="s">
        <v>4</v>
      </c>
      <c r="I2" s="8" t="s">
        <v>9</v>
      </c>
      <c r="J2">
        <v>254.16</v>
      </c>
      <c r="L2" t="s">
        <v>10</v>
      </c>
      <c r="M2" s="9">
        <v>0.20499999999999999</v>
      </c>
    </row>
    <row r="3" spans="1:13">
      <c r="A3" t="s">
        <v>7</v>
      </c>
      <c r="B3" s="1">
        <v>6480</v>
      </c>
      <c r="C3" s="1">
        <v>205</v>
      </c>
      <c r="D3" s="3">
        <f>PRODUCT(B3*C3)</f>
        <v>1328400</v>
      </c>
      <c r="I3" s="8" t="s">
        <v>11</v>
      </c>
      <c r="J3" s="10">
        <v>173.85</v>
      </c>
      <c r="L3" t="s">
        <v>12</v>
      </c>
      <c r="M3" s="9">
        <v>0.255</v>
      </c>
    </row>
    <row r="4" spans="1:13">
      <c r="A4" t="s">
        <v>8</v>
      </c>
      <c r="B4" s="1">
        <v>500</v>
      </c>
      <c r="C4" s="1">
        <v>86</v>
      </c>
      <c r="D4" s="3">
        <f>PRODUCT(B4*C4)</f>
        <v>43000</v>
      </c>
      <c r="I4" s="8" t="s">
        <v>13</v>
      </c>
      <c r="J4">
        <v>80.31</v>
      </c>
    </row>
    <row r="5" spans="1:13">
      <c r="A5" t="s">
        <v>19</v>
      </c>
      <c r="B5" s="12">
        <v>-65</v>
      </c>
      <c r="C5" s="1">
        <v>9</v>
      </c>
      <c r="D5" s="13">
        <f>PRODUCT(B5*C5)</f>
        <v>-585</v>
      </c>
    </row>
    <row r="6" spans="1:13">
      <c r="A6" t="s">
        <v>24</v>
      </c>
      <c r="B6" s="2">
        <v>-1769</v>
      </c>
      <c r="C6" s="1">
        <v>197</v>
      </c>
      <c r="D6" s="4">
        <f>PRODUCT(B6*C6)</f>
        <v>-348493</v>
      </c>
      <c r="I6" t="s">
        <v>14</v>
      </c>
    </row>
    <row r="7" spans="1:13">
      <c r="A7" t="s">
        <v>0</v>
      </c>
      <c r="B7" s="1">
        <f>SUM(B3:B6)</f>
        <v>5146</v>
      </c>
      <c r="D7" s="3">
        <f>SUM(D3:D6)</f>
        <v>1022322</v>
      </c>
      <c r="F7" s="11">
        <f>PRODUCT(D7/B7)</f>
        <v>198.66342790516907</v>
      </c>
    </row>
    <row r="8" spans="1:13">
      <c r="I8" t="s">
        <v>15</v>
      </c>
    </row>
    <row r="9" spans="1:13">
      <c r="A9" t="s">
        <v>0</v>
      </c>
      <c r="B9" s="1">
        <f>SUM(B3:B6)</f>
        <v>5146</v>
      </c>
      <c r="D9" s="3">
        <f>SUM(D3:D6)</f>
        <v>1022322</v>
      </c>
    </row>
    <row r="10" spans="1:13">
      <c r="A10" t="s">
        <v>1</v>
      </c>
      <c r="B10" s="1">
        <v>180</v>
      </c>
      <c r="C10" s="1">
        <v>82</v>
      </c>
      <c r="D10" s="3">
        <f>PRODUCT(B10*C10)</f>
        <v>14760</v>
      </c>
      <c r="I10" t="s">
        <v>16</v>
      </c>
    </row>
    <row r="11" spans="1:13">
      <c r="A11" t="s">
        <v>2</v>
      </c>
      <c r="B11" s="1">
        <v>180</v>
      </c>
      <c r="C11" s="1">
        <v>140</v>
      </c>
      <c r="D11" s="3">
        <f>PRODUCT(B11*C11)</f>
        <v>25200</v>
      </c>
    </row>
    <row r="12" spans="1:13">
      <c r="A12" t="s">
        <v>6</v>
      </c>
      <c r="B12" s="1">
        <v>1769</v>
      </c>
      <c r="C12" s="1">
        <v>197</v>
      </c>
      <c r="D12" s="3">
        <f>PRODUCT(B12*C12)</f>
        <v>348493</v>
      </c>
    </row>
    <row r="13" spans="1:13">
      <c r="A13" t="s">
        <v>25</v>
      </c>
      <c r="B13" s="2">
        <v>515</v>
      </c>
      <c r="C13" s="1">
        <v>197</v>
      </c>
      <c r="D13" s="4">
        <f>PRODUCT(B13*C13)</f>
        <v>101455</v>
      </c>
    </row>
    <row r="14" spans="1:13">
      <c r="B14" s="1">
        <f>SUM(B9:B13)</f>
        <v>7790</v>
      </c>
      <c r="D14" s="3">
        <f>SUM(D9:D13)</f>
        <v>1512230</v>
      </c>
      <c r="F14" s="11">
        <f>PRODUCT(D14/B14)</f>
        <v>194.12451861360719</v>
      </c>
      <c r="H14" s="11">
        <f>PRODUCT((F14-J3)/80.31*100)</f>
        <v>25.245322641772134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G17" sqref="G17"/>
    </sheetView>
  </sheetViews>
  <sheetFormatPr defaultRowHeight="15"/>
  <cols>
    <col min="1" max="1" width="18.7109375" customWidth="1"/>
    <col min="2" max="3" width="11.7109375" style="1" customWidth="1"/>
    <col min="4" max="4" width="11.7109375" style="3" customWidth="1"/>
    <col min="5" max="5" width="9.140625" customWidth="1"/>
    <col min="6" max="6" width="11.7109375" style="11" customWidth="1"/>
    <col min="7" max="7" width="9.140625" customWidth="1"/>
    <col min="8" max="8" width="9.140625" style="11"/>
    <col min="12" max="12" width="12.42578125" customWidth="1"/>
  </cols>
  <sheetData>
    <row r="1" spans="1:13">
      <c r="A1" s="8" t="s">
        <v>26</v>
      </c>
      <c r="E1" s="5"/>
      <c r="F1" s="5" t="s">
        <v>17</v>
      </c>
      <c r="G1" s="8"/>
      <c r="H1" s="5" t="s">
        <v>18</v>
      </c>
    </row>
    <row r="2" spans="1:13">
      <c r="B2" s="6" t="s">
        <v>5</v>
      </c>
      <c r="C2" s="6" t="s">
        <v>3</v>
      </c>
      <c r="D2" s="7" t="s">
        <v>4</v>
      </c>
      <c r="I2" s="8" t="s">
        <v>9</v>
      </c>
      <c r="J2">
        <v>243.9</v>
      </c>
      <c r="L2" t="s">
        <v>10</v>
      </c>
      <c r="M2" s="9">
        <v>0.20499999999999999</v>
      </c>
    </row>
    <row r="3" spans="1:13">
      <c r="A3" t="s">
        <v>7</v>
      </c>
      <c r="B3" s="1">
        <v>4850</v>
      </c>
      <c r="C3" s="1">
        <v>31.72</v>
      </c>
      <c r="D3" s="3">
        <f>PRODUCT(B3*C3)</f>
        <v>153842</v>
      </c>
      <c r="I3" s="8" t="s">
        <v>11</v>
      </c>
      <c r="J3" s="10">
        <v>0</v>
      </c>
      <c r="L3" t="s">
        <v>12</v>
      </c>
      <c r="M3" s="9">
        <v>0.255</v>
      </c>
    </row>
    <row r="4" spans="1:13">
      <c r="A4" t="s">
        <v>8</v>
      </c>
      <c r="B4" s="1">
        <v>240</v>
      </c>
      <c r="C4" s="1">
        <v>-90.58</v>
      </c>
      <c r="D4" s="3">
        <f>PRODUCT(B4*C4)</f>
        <v>-21739.200000000001</v>
      </c>
      <c r="I4" s="8" t="s">
        <v>13</v>
      </c>
      <c r="J4">
        <v>80.31</v>
      </c>
    </row>
    <row r="5" spans="1:13">
      <c r="A5" t="s">
        <v>27</v>
      </c>
      <c r="B5" s="12">
        <v>65</v>
      </c>
      <c r="C5" s="1">
        <v>-163.58000000000001</v>
      </c>
      <c r="D5" s="13">
        <f>PRODUCT(B5*C5)</f>
        <v>-10632.7</v>
      </c>
    </row>
    <row r="6" spans="1:13">
      <c r="A6" t="s">
        <v>28</v>
      </c>
      <c r="B6" s="2">
        <v>0</v>
      </c>
      <c r="C6" s="1">
        <v>22.72</v>
      </c>
      <c r="D6" s="4">
        <f>PRODUCT(B6*C6)</f>
        <v>0</v>
      </c>
      <c r="I6" t="s">
        <v>14</v>
      </c>
    </row>
    <row r="7" spans="1:13">
      <c r="A7" t="s">
        <v>0</v>
      </c>
      <c r="B7" s="1">
        <f>SUM(B3:B6)</f>
        <v>5155</v>
      </c>
      <c r="D7" s="3">
        <f>SUM(D3:D6)</f>
        <v>121470.09999999999</v>
      </c>
      <c r="F7" s="11">
        <f>PRODUCT(D7/B7)</f>
        <v>23.563549951503393</v>
      </c>
    </row>
    <row r="8" spans="1:13">
      <c r="I8" t="s">
        <v>15</v>
      </c>
    </row>
    <row r="9" spans="1:13">
      <c r="A9" t="s">
        <v>0</v>
      </c>
      <c r="B9" s="1">
        <f>SUM(B3:B6)</f>
        <v>5155</v>
      </c>
      <c r="D9" s="3">
        <f>SUM(D3:D6)</f>
        <v>121470.09999999999</v>
      </c>
    </row>
    <row r="10" spans="1:13">
      <c r="A10" t="s">
        <v>1</v>
      </c>
      <c r="B10" s="1">
        <v>198</v>
      </c>
      <c r="C10" s="1">
        <v>-83.58</v>
      </c>
      <c r="D10" s="3">
        <f>PRODUCT(B10*C10)</f>
        <v>-16548.84</v>
      </c>
      <c r="I10" t="s">
        <v>16</v>
      </c>
    </row>
    <row r="11" spans="1:13">
      <c r="A11" t="s">
        <v>2</v>
      </c>
      <c r="B11" s="1">
        <v>0</v>
      </c>
      <c r="C11" s="1">
        <v>-29.96</v>
      </c>
      <c r="D11" s="3">
        <f>PRODUCT(B11*C11)</f>
        <v>0</v>
      </c>
    </row>
    <row r="12" spans="1:13">
      <c r="A12" t="s">
        <v>29</v>
      </c>
      <c r="B12" s="1">
        <v>1769</v>
      </c>
      <c r="C12" s="1">
        <v>22.72</v>
      </c>
      <c r="D12" s="3">
        <f>PRODUCT(B12*C12)</f>
        <v>40191.68</v>
      </c>
    </row>
    <row r="13" spans="1:13">
      <c r="A13" t="s">
        <v>25</v>
      </c>
      <c r="B13" s="2">
        <v>0</v>
      </c>
      <c r="C13" s="1">
        <v>20.28</v>
      </c>
      <c r="D13" s="4">
        <f>PRODUCT(B13*C13)</f>
        <v>0</v>
      </c>
    </row>
    <row r="14" spans="1:13">
      <c r="B14" s="1">
        <f>SUM(B9:B13)</f>
        <v>7122</v>
      </c>
      <c r="D14" s="3">
        <f>SUM(D9:D13)</f>
        <v>145112.94</v>
      </c>
      <c r="F14" s="11">
        <f>PRODUCT(D14/B14)</f>
        <v>20.37530749789385</v>
      </c>
      <c r="H14" s="11">
        <f>PRODUCT((F14-J3)/80.31*100)</f>
        <v>25.370822435430018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>
      <selection activeCell="A17" sqref="A17"/>
    </sheetView>
  </sheetViews>
  <sheetFormatPr defaultRowHeight="15"/>
  <cols>
    <col min="1" max="1" width="18.7109375" customWidth="1"/>
    <col min="2" max="3" width="11.7109375" style="1" customWidth="1"/>
    <col min="4" max="4" width="11.7109375" style="3" customWidth="1"/>
    <col min="5" max="5" width="9.140625" customWidth="1"/>
    <col min="6" max="6" width="11.7109375" style="11" customWidth="1"/>
    <col min="7" max="7" width="9.140625" customWidth="1"/>
    <col min="8" max="8" width="9.140625" style="11"/>
    <col min="12" max="12" width="12.42578125" customWidth="1"/>
  </cols>
  <sheetData>
    <row r="1" spans="1:13">
      <c r="A1" s="8" t="s">
        <v>26</v>
      </c>
      <c r="E1" s="5"/>
      <c r="F1" s="5" t="s">
        <v>17</v>
      </c>
      <c r="G1" s="8"/>
      <c r="H1" s="5" t="s">
        <v>18</v>
      </c>
    </row>
    <row r="2" spans="1:13">
      <c r="B2" s="6" t="s">
        <v>5</v>
      </c>
      <c r="C2" s="6" t="s">
        <v>3</v>
      </c>
      <c r="D2" s="7" t="s">
        <v>4</v>
      </c>
      <c r="I2" s="8" t="s">
        <v>9</v>
      </c>
      <c r="J2">
        <v>243.9</v>
      </c>
      <c r="L2" t="s">
        <v>10</v>
      </c>
      <c r="M2" s="9">
        <v>0.20499999999999999</v>
      </c>
    </row>
    <row r="3" spans="1:13">
      <c r="A3" t="s">
        <v>7</v>
      </c>
      <c r="B3" s="1">
        <v>4850</v>
      </c>
      <c r="C3" s="1">
        <v>195.2</v>
      </c>
      <c r="D3" s="3">
        <f>PRODUCT(B3*C3)</f>
        <v>946720</v>
      </c>
      <c r="I3" s="8" t="s">
        <v>11</v>
      </c>
      <c r="J3" s="10">
        <v>163.58000000000001</v>
      </c>
      <c r="L3" t="s">
        <v>12</v>
      </c>
      <c r="M3" s="9">
        <v>0.255</v>
      </c>
    </row>
    <row r="4" spans="1:13">
      <c r="A4" t="s">
        <v>8</v>
      </c>
      <c r="B4" s="1">
        <v>240</v>
      </c>
      <c r="C4" s="1">
        <v>75</v>
      </c>
      <c r="D4" s="3">
        <f>PRODUCT(B4*C4)</f>
        <v>18000</v>
      </c>
      <c r="I4" s="8" t="s">
        <v>13</v>
      </c>
      <c r="J4">
        <v>80.31</v>
      </c>
    </row>
    <row r="5" spans="1:13">
      <c r="A5" t="s">
        <v>27</v>
      </c>
      <c r="B5" s="12">
        <v>65</v>
      </c>
      <c r="C5" s="1">
        <v>0</v>
      </c>
      <c r="D5" s="13">
        <f>PRODUCT(B5*C5)</f>
        <v>0</v>
      </c>
    </row>
    <row r="6" spans="1:13">
      <c r="A6" t="s">
        <v>28</v>
      </c>
      <c r="B6" s="2">
        <v>0</v>
      </c>
      <c r="C6" s="1">
        <v>186.29</v>
      </c>
      <c r="D6" s="4">
        <f>PRODUCT(B6*C6)</f>
        <v>0</v>
      </c>
      <c r="I6" t="s">
        <v>14</v>
      </c>
    </row>
    <row r="7" spans="1:13">
      <c r="A7" t="s">
        <v>0</v>
      </c>
      <c r="B7" s="1">
        <f>SUM(B3:B6)</f>
        <v>5155</v>
      </c>
      <c r="D7" s="3">
        <f>SUM(D3:D6)</f>
        <v>964720</v>
      </c>
      <c r="F7" s="11">
        <f>PRODUCT(D7/B7)</f>
        <v>187.14258001939865</v>
      </c>
    </row>
    <row r="8" spans="1:13">
      <c r="I8" t="s">
        <v>15</v>
      </c>
    </row>
    <row r="9" spans="1:13">
      <c r="A9" t="s">
        <v>0</v>
      </c>
      <c r="B9" s="1">
        <f>SUM(B3:B6)</f>
        <v>5155</v>
      </c>
      <c r="D9" s="3">
        <f>SUM(D3:D6)</f>
        <v>964720</v>
      </c>
    </row>
    <row r="10" spans="1:13">
      <c r="A10" t="s">
        <v>1</v>
      </c>
      <c r="B10" s="1">
        <v>198</v>
      </c>
      <c r="C10" s="1">
        <v>80</v>
      </c>
      <c r="D10" s="3">
        <f>PRODUCT(B10*C10)</f>
        <v>15840</v>
      </c>
      <c r="I10" t="s">
        <v>16</v>
      </c>
    </row>
    <row r="11" spans="1:13">
      <c r="A11" t="s">
        <v>2</v>
      </c>
      <c r="B11" s="1">
        <v>0</v>
      </c>
      <c r="C11" s="1">
        <v>133.62</v>
      </c>
      <c r="D11" s="3">
        <f>PRODUCT(B11*C11)</f>
        <v>0</v>
      </c>
    </row>
    <row r="12" spans="1:13">
      <c r="A12" t="s">
        <v>29</v>
      </c>
      <c r="B12" s="1">
        <v>1769</v>
      </c>
      <c r="C12" s="1">
        <v>186.29</v>
      </c>
      <c r="D12" s="3">
        <f>PRODUCT(B12*C12)</f>
        <v>329547.01</v>
      </c>
    </row>
    <row r="13" spans="1:13">
      <c r="A13" t="s">
        <v>25</v>
      </c>
      <c r="B13" s="2">
        <v>0</v>
      </c>
      <c r="C13" s="1">
        <v>179.92</v>
      </c>
      <c r="D13" s="4">
        <f>PRODUCT(B13*C13)</f>
        <v>0</v>
      </c>
    </row>
    <row r="14" spans="1:13">
      <c r="B14" s="1">
        <f>SUM(B9:B13)</f>
        <v>7122</v>
      </c>
      <c r="D14" s="3">
        <f>SUM(D9:D13)</f>
        <v>1310107.01</v>
      </c>
      <c r="F14" s="11">
        <f>PRODUCT(D14/B14)</f>
        <v>183.95212159505758</v>
      </c>
      <c r="H14" s="11">
        <f>PRODUCT((F14-J3)/80.31*100)</f>
        <v>25.366855429034445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Socolof</dc:creator>
  <cp:lastModifiedBy>Jon Socolof</cp:lastModifiedBy>
  <dcterms:created xsi:type="dcterms:W3CDTF">2014-01-14T16:23:12Z</dcterms:created>
  <dcterms:modified xsi:type="dcterms:W3CDTF">2014-03-12T17:50:08Z</dcterms:modified>
</cp:coreProperties>
</file>